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meieja\_Aufträge\112022\0285\"/>
    </mc:Choice>
  </mc:AlternateContent>
  <xr:revisionPtr revIDLastSave="0" documentId="8_{646E8468-FED7-463F-9F69-2CA0F83C6908}" xr6:coauthVersionLast="47" xr6:coauthVersionMax="47" xr10:uidLastSave="{00000000-0000-0000-0000-000000000000}"/>
  <bookViews>
    <workbookView xWindow="2430" yWindow="1650" windowWidth="21600" windowHeight="13125" xr2:uid="{00000000-000D-0000-FFFF-FFFF00000000}"/>
  </bookViews>
  <sheets>
    <sheet name="514.60" sheetId="4" r:id="rId1"/>
    <sheet name="Variablen" sheetId="3" state="hidden" r:id="rId2"/>
  </sheets>
  <definedNames>
    <definedName name="_xlnm.Print_Area" localSheetId="0">'514.60'!$A$1:$J$32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4" l="1"/>
  <c r="L13" i="4" s="1"/>
  <c r="N13" i="4" s="1"/>
  <c r="O13" i="4" s="1"/>
  <c r="P13" i="4" s="1"/>
  <c r="T13" i="4" s="1"/>
  <c r="I13" i="4" s="1"/>
  <c r="M13" i="4"/>
  <c r="Q13" i="4"/>
  <c r="R13" i="4"/>
  <c r="S13" i="4"/>
  <c r="K14" i="4"/>
  <c r="L14" i="4" s="1"/>
  <c r="M14" i="4"/>
  <c r="Q14" i="4"/>
  <c r="R14" i="4"/>
  <c r="S14" i="4"/>
  <c r="K15" i="4"/>
  <c r="L15" i="4" s="1"/>
  <c r="N15" i="4" s="1"/>
  <c r="O15" i="4" s="1"/>
  <c r="P15" i="4" s="1"/>
  <c r="T15" i="4" s="1"/>
  <c r="I15" i="4" s="1"/>
  <c r="M15" i="4"/>
  <c r="Q15" i="4"/>
  <c r="R15" i="4"/>
  <c r="S15" i="4"/>
  <c r="K16" i="4"/>
  <c r="L16" i="4"/>
  <c r="M16" i="4"/>
  <c r="N16" i="4" s="1"/>
  <c r="O16" i="4" s="1"/>
  <c r="P16" i="4" s="1"/>
  <c r="T16" i="4" s="1"/>
  <c r="I16" i="4" s="1"/>
  <c r="Q16" i="4"/>
  <c r="R16" i="4"/>
  <c r="S16" i="4"/>
  <c r="K17" i="4"/>
  <c r="L17" i="4" s="1"/>
  <c r="M17" i="4"/>
  <c r="Q17" i="4"/>
  <c r="R17" i="4"/>
  <c r="S17" i="4"/>
  <c r="K18" i="4"/>
  <c r="L18" i="4"/>
  <c r="M18" i="4"/>
  <c r="N18" i="4" s="1"/>
  <c r="O18" i="4" s="1"/>
  <c r="P18" i="4" s="1"/>
  <c r="Q18" i="4"/>
  <c r="R18" i="4"/>
  <c r="S18" i="4"/>
  <c r="K19" i="4"/>
  <c r="L19" i="4" s="1"/>
  <c r="M19" i="4"/>
  <c r="Q19" i="4"/>
  <c r="R19" i="4"/>
  <c r="S19" i="4"/>
  <c r="K20" i="4"/>
  <c r="L20" i="4" s="1"/>
  <c r="M20" i="4"/>
  <c r="Q20" i="4"/>
  <c r="R20" i="4"/>
  <c r="S20" i="4"/>
  <c r="S12" i="4"/>
  <c r="R12" i="4"/>
  <c r="Q12" i="4"/>
  <c r="M12" i="4"/>
  <c r="N12" i="4" s="1"/>
  <c r="O12" i="4" s="1"/>
  <c r="P12" i="4" s="1"/>
  <c r="T12" i="4" s="1"/>
  <c r="I12" i="4" s="1"/>
  <c r="L12" i="4"/>
  <c r="K12" i="4"/>
  <c r="N14" i="4" l="1"/>
  <c r="O14" i="4" s="1"/>
  <c r="P14" i="4" s="1"/>
  <c r="T14" i="4" s="1"/>
  <c r="I14" i="4" s="1"/>
  <c r="T18" i="4"/>
  <c r="I18" i="4" s="1"/>
  <c r="N20" i="4"/>
  <c r="O20" i="4" s="1"/>
  <c r="P20" i="4" s="1"/>
  <c r="T20" i="4" s="1"/>
  <c r="I20" i="4" s="1"/>
  <c r="N17" i="4"/>
  <c r="O17" i="4" s="1"/>
  <c r="P17" i="4" s="1"/>
  <c r="T17" i="4" s="1"/>
  <c r="I17" i="4" s="1"/>
  <c r="N19" i="4"/>
  <c r="O19" i="4" s="1"/>
  <c r="P19" i="4" s="1"/>
  <c r="T19" i="4" s="1"/>
  <c r="I19" i="4" s="1"/>
  <c r="B10" i="3" l="1"/>
  <c r="B2" i="3"/>
  <c r="I21" i="4" l="1"/>
  <c r="I22" i="4" s="1"/>
  <c r="H23" i="4" l="1"/>
</calcChain>
</file>

<file path=xl/sharedStrings.xml><?xml version="1.0" encoding="utf-8"?>
<sst xmlns="http://schemas.openxmlformats.org/spreadsheetml/2006/main" count="120" uniqueCount="119">
  <si>
    <t>Andorra</t>
  </si>
  <si>
    <t>Gibraltar</t>
  </si>
  <si>
    <t>Malta</t>
  </si>
  <si>
    <t>San Marino</t>
  </si>
  <si>
    <t>Kosovo</t>
  </si>
  <si>
    <t>Registration form</t>
  </si>
  <si>
    <t>For additional parcel insurance from Swiss Post GLS</t>
  </si>
  <si>
    <t>Company name</t>
  </si>
  <si>
    <t>Customer number</t>
  </si>
  <si>
    <t>Tel. no.</t>
  </si>
  <si>
    <t>E-mail</t>
  </si>
  <si>
    <t>Posting date</t>
  </si>
  <si>
    <t>Parcel number</t>
  </si>
  <si>
    <t>Value of goods</t>
  </si>
  <si>
    <t>Type of goods</t>
  </si>
  <si>
    <t>Destination</t>
  </si>
  <si>
    <t>Customs/VAT amount to be insured</t>
  </si>
  <si>
    <t xml:space="preserve">premiumInsurance </t>
  </si>
  <si>
    <t>Total premium without VAT</t>
  </si>
  <si>
    <t>Total premium incl. VAT</t>
  </si>
  <si>
    <t>Information</t>
  </si>
  <si>
    <t>The transport insurance covers all risks and applies from door to door without excess. The maximum insurance value is €10,000 per parcel. The conditions are included in the Basler Versicherung terms and conditions of insurance.</t>
  </si>
  <si>
    <t>Important: The insurance coverage may be applied only once you have sent this form to us, completed in full, in advance of posting your parcel and have received e-mail confirmation from Swiss Post GLS.</t>
  </si>
  <si>
    <t>Procedure</t>
  </si>
  <si>
    <t>1. Download this registration form and complete the required information. At the end of the table, you will see the total insurance costs.</t>
  </si>
  <si>
    <t>2. Send the completed form to infogls@swisspost.ch.</t>
  </si>
  <si>
    <t>3. You will receive confirmation of insurance coverage from our Customer Service.</t>
  </si>
  <si>
    <r>
      <rPr>
        <sz val="10"/>
        <rFont val="Frutiger 45 Light"/>
        <family val="2"/>
      </rPr>
      <t>Modifiable variables:</t>
    </r>
  </si>
  <si>
    <r>
      <rPr>
        <sz val="10"/>
        <rFont val="Frutiger 45 Light"/>
        <family val="2"/>
      </rPr>
      <t>Content for drop-down menu</t>
    </r>
  </si>
  <si>
    <r>
      <rPr>
        <sz val="10"/>
        <rFont val="Frutiger 45 Light"/>
        <family val="2"/>
      </rPr>
      <t>Minimum protection in parcel price:</t>
    </r>
  </si>
  <si>
    <r>
      <rPr>
        <sz val="10"/>
        <rFont val="Frutiger 45 Light"/>
        <family val="2"/>
      </rPr>
      <t>Flat fee</t>
    </r>
  </si>
  <si>
    <r>
      <rPr>
        <sz val="10"/>
        <rFont val="Frutiger 45 Light"/>
        <family val="2"/>
      </rPr>
      <t>Minimum date:</t>
    </r>
  </si>
  <si>
    <r>
      <rPr>
        <sz val="10"/>
        <rFont val="Frutiger 45 Light"/>
        <family val="2"/>
      </rPr>
      <t>Fragile</t>
    </r>
  </si>
  <si>
    <r>
      <rPr>
        <sz val="10"/>
        <rFont val="Frutiger 45 Light"/>
        <family val="2"/>
      </rPr>
      <t>No watches or jewellery – fragile goods</t>
    </r>
  </si>
  <si>
    <r>
      <rPr>
        <sz val="10"/>
        <rFont val="Frutiger 45 Light"/>
        <family val="2"/>
      </rPr>
      <t>Not fragile</t>
    </r>
  </si>
  <si>
    <r>
      <rPr>
        <sz val="10"/>
        <rFont val="Frutiger 45 Light"/>
        <family val="2"/>
      </rPr>
      <t>No watches or jewellery – not fragile goods</t>
    </r>
  </si>
  <si>
    <r>
      <rPr>
        <sz val="10"/>
        <rFont val="Frutiger 45 Light"/>
        <family val="2"/>
      </rPr>
      <t>Watches</t>
    </r>
  </si>
  <si>
    <r>
      <rPr>
        <sz val="10"/>
        <rFont val="Frutiger 45 Light"/>
        <family val="2"/>
      </rPr>
      <t>Watches and jewellery</t>
    </r>
  </si>
  <si>
    <r>
      <rPr>
        <sz val="10"/>
        <rFont val="Frutiger 45 Light"/>
        <family val="2"/>
      </rPr>
      <t>Insur. Customs/VAT duty</t>
    </r>
  </si>
  <si>
    <r>
      <rPr>
        <sz val="10"/>
        <rFont val="Frutiger 45 Light"/>
        <family val="2"/>
      </rPr>
      <t>Value added tax</t>
    </r>
  </si>
  <si>
    <r>
      <rPr>
        <sz val="10"/>
        <rFont val="Frutiger 45 Light"/>
        <family val="2"/>
      </rPr>
      <t>Maximum customs/VAT limit</t>
    </r>
  </si>
  <si>
    <r>
      <rPr>
        <sz val="10"/>
        <rFont val="Frutiger 45 Light"/>
        <family val="2"/>
      </rPr>
      <t>Destination:</t>
    </r>
  </si>
  <si>
    <r>
      <rPr>
        <sz val="10"/>
        <rFont val="Arial"/>
        <family val="2"/>
      </rPr>
      <t>Albania</t>
    </r>
  </si>
  <si>
    <r>
      <rPr>
        <sz val="10"/>
        <rFont val="Frutiger 45 Light"/>
        <family val="2"/>
      </rPr>
      <t>Australia</t>
    </r>
  </si>
  <si>
    <r>
      <rPr>
        <sz val="10"/>
        <rFont val="Frutiger 45 Light"/>
        <family val="2"/>
      </rPr>
      <t>Bahamas</t>
    </r>
  </si>
  <si>
    <r>
      <rPr>
        <sz val="10"/>
        <rFont val="Frutiger 45 Light"/>
        <family val="2"/>
      </rPr>
      <t>Bahrain</t>
    </r>
  </si>
  <si>
    <r>
      <rPr>
        <sz val="10"/>
        <rFont val="Frutiger 45 Light"/>
        <family val="2"/>
      </rPr>
      <t>Belgium</t>
    </r>
  </si>
  <si>
    <r>
      <rPr>
        <sz val="10"/>
        <rFont val="Frutiger 45 Light"/>
        <family val="2"/>
      </rPr>
      <t>Bermuda</t>
    </r>
  </si>
  <si>
    <r>
      <rPr>
        <sz val="10"/>
        <rFont val="Arial"/>
        <family val="2"/>
      </rPr>
      <t>Bosnia-Herzegovina</t>
    </r>
  </si>
  <si>
    <r>
      <rPr>
        <sz val="10"/>
        <rFont val="Frutiger 45 Light"/>
        <family val="2"/>
      </rPr>
      <t>Brunei</t>
    </r>
  </si>
  <si>
    <r>
      <rPr>
        <sz val="10"/>
        <rFont val="Frutiger 45 Light"/>
        <family val="2"/>
      </rPr>
      <t>Bulgaria</t>
    </r>
  </si>
  <si>
    <r>
      <rPr>
        <sz val="10"/>
        <rFont val="Frutiger 45 Light"/>
        <family val="2"/>
      </rPr>
      <t>Cayman Islands</t>
    </r>
  </si>
  <si>
    <r>
      <rPr>
        <sz val="10"/>
        <rFont val="Frutiger 45 Light"/>
        <family val="2"/>
      </rPr>
      <t>China</t>
    </r>
  </si>
  <si>
    <r>
      <rPr>
        <sz val="10"/>
        <rFont val="Frutiger 45 Light"/>
        <family val="2"/>
      </rPr>
      <t>Denmark</t>
    </r>
  </si>
  <si>
    <r>
      <rPr>
        <sz val="10"/>
        <rFont val="Frutiger 45 Light"/>
        <family val="2"/>
      </rPr>
      <t>Germany</t>
    </r>
  </si>
  <si>
    <t>Estonia</t>
  </si>
  <si>
    <t>Faroe Islands</t>
  </si>
  <si>
    <r>
      <rPr>
        <sz val="10"/>
        <rFont val="Frutiger 45 Light"/>
        <family val="2"/>
      </rPr>
      <t>Finland</t>
    </r>
  </si>
  <si>
    <r>
      <rPr>
        <sz val="10"/>
        <rFont val="Frutiger 45 Light"/>
        <family val="2"/>
      </rPr>
      <t>France</t>
    </r>
  </si>
  <si>
    <r>
      <rPr>
        <sz val="10"/>
        <rFont val="Frutiger 45 Light"/>
        <family val="2"/>
      </rPr>
      <t>Greece</t>
    </r>
  </si>
  <si>
    <r>
      <rPr>
        <sz val="10"/>
        <rFont val="Frutiger 45 Light"/>
        <family val="2"/>
      </rPr>
      <t>United Kingdom</t>
    </r>
  </si>
  <si>
    <r>
      <rPr>
        <sz val="10"/>
        <rFont val="Frutiger 45 Light"/>
        <family val="2"/>
      </rPr>
      <t>Hong Kong</t>
    </r>
  </si>
  <si>
    <r>
      <rPr>
        <sz val="10"/>
        <rFont val="Frutiger 45 Light"/>
        <family val="2"/>
      </rPr>
      <t>India</t>
    </r>
  </si>
  <si>
    <r>
      <rPr>
        <sz val="10"/>
        <rFont val="Frutiger 45 Light"/>
        <family val="2"/>
      </rPr>
      <t>Indonesia</t>
    </r>
  </si>
  <si>
    <r>
      <rPr>
        <sz val="10"/>
        <rFont val="Frutiger 45 Light"/>
        <family val="2"/>
      </rPr>
      <t>Ireland</t>
    </r>
  </si>
  <si>
    <r>
      <rPr>
        <sz val="10"/>
        <rFont val="Frutiger 45 Light"/>
        <family val="2"/>
      </rPr>
      <t>Israel</t>
    </r>
  </si>
  <si>
    <r>
      <rPr>
        <sz val="10"/>
        <rFont val="Frutiger 45 Light"/>
        <family val="2"/>
      </rPr>
      <t>Italy</t>
    </r>
  </si>
  <si>
    <r>
      <rPr>
        <sz val="10"/>
        <rFont val="Frutiger 45 Light"/>
        <family val="2"/>
      </rPr>
      <t>Jamaica</t>
    </r>
  </si>
  <si>
    <r>
      <rPr>
        <sz val="10"/>
        <rFont val="Frutiger 45 Light"/>
        <family val="2"/>
      </rPr>
      <t>Japan</t>
    </r>
  </si>
  <si>
    <r>
      <rPr>
        <sz val="10"/>
        <rFont val="Frutiger 45 Light"/>
        <family val="2"/>
      </rPr>
      <t>Jordan</t>
    </r>
  </si>
  <si>
    <r>
      <rPr>
        <sz val="10"/>
        <rFont val="Frutiger 45 Light"/>
        <family val="2"/>
      </rPr>
      <t>Canada</t>
    </r>
  </si>
  <si>
    <r>
      <rPr>
        <sz val="10"/>
        <rFont val="Arial"/>
        <family val="2"/>
      </rPr>
      <t>Croatia</t>
    </r>
  </si>
  <si>
    <r>
      <rPr>
        <sz val="10"/>
        <rFont val="Arial"/>
        <family val="2"/>
      </rPr>
      <t>Latvia</t>
    </r>
  </si>
  <si>
    <r>
      <rPr>
        <sz val="10"/>
        <rFont val="Arial"/>
        <family val="2"/>
      </rPr>
      <t>Lithuania</t>
    </r>
  </si>
  <si>
    <r>
      <rPr>
        <sz val="10"/>
        <rFont val="Frutiger 45 Light"/>
        <family val="2"/>
      </rPr>
      <t>Luxembourg</t>
    </r>
  </si>
  <si>
    <r>
      <rPr>
        <sz val="10"/>
        <rFont val="Frutiger 45 Light"/>
        <family val="2"/>
      </rPr>
      <t>Malaysia</t>
    </r>
  </si>
  <si>
    <r>
      <rPr>
        <sz val="10"/>
        <rFont val="Frutiger 45 Light"/>
        <family val="2"/>
      </rPr>
      <t>Mexico</t>
    </r>
  </si>
  <si>
    <r>
      <rPr>
        <sz val="10"/>
        <rFont val="Arial"/>
        <family val="2"/>
      </rPr>
      <t>Montenegro</t>
    </r>
  </si>
  <si>
    <r>
      <rPr>
        <sz val="10"/>
        <rFont val="Frutiger 45 Light"/>
        <family val="2"/>
      </rPr>
      <t>New Zealand</t>
    </r>
  </si>
  <si>
    <r>
      <rPr>
        <sz val="10"/>
        <rFont val="Frutiger 45 Light"/>
        <family val="2"/>
      </rPr>
      <t>Netherlands</t>
    </r>
  </si>
  <si>
    <r>
      <rPr>
        <sz val="10"/>
        <rFont val="Frutiger 45 Light"/>
        <family val="2"/>
      </rPr>
      <t>Norway</t>
    </r>
  </si>
  <si>
    <r>
      <rPr>
        <sz val="10"/>
        <rFont val="Frutiger 45 Light"/>
        <family val="2"/>
      </rPr>
      <t>Oman</t>
    </r>
  </si>
  <si>
    <r>
      <rPr>
        <sz val="10"/>
        <rFont val="Frutiger 45 Light"/>
        <family val="2"/>
      </rPr>
      <t>Austria</t>
    </r>
  </si>
  <si>
    <r>
      <rPr>
        <sz val="10"/>
        <rFont val="Frutiger 45 Light"/>
        <family val="2"/>
      </rPr>
      <t>Pakistan</t>
    </r>
  </si>
  <si>
    <r>
      <rPr>
        <sz val="10"/>
        <rFont val="Frutiger 45 Light"/>
        <family val="2"/>
      </rPr>
      <t>Philippines</t>
    </r>
  </si>
  <si>
    <r>
      <rPr>
        <sz val="10"/>
        <rFont val="Frutiger 45 Light"/>
        <family val="2"/>
      </rPr>
      <t>Poland</t>
    </r>
  </si>
  <si>
    <r>
      <rPr>
        <sz val="10"/>
        <rFont val="Frutiger 45 Light"/>
        <family val="2"/>
      </rPr>
      <t>Portugal</t>
    </r>
  </si>
  <si>
    <r>
      <rPr>
        <sz val="10"/>
        <rFont val="Frutiger 45 Light"/>
        <family val="2"/>
      </rPr>
      <t>Puerto Rico</t>
    </r>
  </si>
  <si>
    <r>
      <rPr>
        <sz val="10"/>
        <rFont val="Frutiger 45 Light"/>
        <family val="2"/>
      </rPr>
      <t>Romania</t>
    </r>
  </si>
  <si>
    <r>
      <rPr>
        <sz val="10"/>
        <rFont val="Frutiger 45 Light"/>
        <family val="2"/>
      </rPr>
      <t>Saudi Arabia</t>
    </r>
  </si>
  <si>
    <r>
      <rPr>
        <sz val="10"/>
        <rFont val="Frutiger 45 Light"/>
        <family val="2"/>
      </rPr>
      <t>Sweden</t>
    </r>
  </si>
  <si>
    <t>Switzerland</t>
  </si>
  <si>
    <r>
      <rPr>
        <sz val="10"/>
        <rFont val="Arial"/>
        <family val="2"/>
      </rPr>
      <t>Serbia</t>
    </r>
  </si>
  <si>
    <r>
      <rPr>
        <sz val="10"/>
        <rFont val="Frutiger 45 Light"/>
        <family val="2"/>
      </rPr>
      <t>Singapore</t>
    </r>
  </si>
  <si>
    <r>
      <rPr>
        <sz val="10"/>
        <rFont val="Frutiger 45 Light"/>
        <family val="2"/>
      </rPr>
      <t>Slovak Republic</t>
    </r>
  </si>
  <si>
    <r>
      <rPr>
        <sz val="10"/>
        <rFont val="Frutiger 45 Light"/>
        <family val="2"/>
      </rPr>
      <t>Slovenia</t>
    </r>
  </si>
  <si>
    <r>
      <rPr>
        <sz val="10"/>
        <rFont val="Frutiger 45 Light"/>
        <family val="2"/>
      </rPr>
      <t>Spain</t>
    </r>
  </si>
  <si>
    <r>
      <rPr>
        <sz val="10"/>
        <rFont val="Frutiger 45 Light"/>
        <family val="2"/>
      </rPr>
      <t>Sri Lanka</t>
    </r>
  </si>
  <si>
    <r>
      <rPr>
        <sz val="10"/>
        <rFont val="Frutiger 45 Light"/>
        <family val="2"/>
      </rPr>
      <t>South Africa</t>
    </r>
  </si>
  <si>
    <r>
      <rPr>
        <sz val="10"/>
        <rFont val="Frutiger 45 Light"/>
        <family val="2"/>
      </rPr>
      <t>Taiwan</t>
    </r>
  </si>
  <si>
    <r>
      <rPr>
        <sz val="10"/>
        <rFont val="Frutiger 45 Light"/>
        <family val="2"/>
      </rPr>
      <t>Thailand</t>
    </r>
  </si>
  <si>
    <r>
      <rPr>
        <sz val="10"/>
        <rFont val="Frutiger 45 Light"/>
        <family val="2"/>
      </rPr>
      <t>Czech Republic</t>
    </r>
  </si>
  <si>
    <r>
      <rPr>
        <sz val="10"/>
        <rFont val="Frutiger 45 Light"/>
        <family val="2"/>
      </rPr>
      <t>Turkey</t>
    </r>
  </si>
  <si>
    <r>
      <rPr>
        <sz val="10"/>
        <rFont val="Frutiger 45 Light"/>
        <family val="2"/>
      </rPr>
      <t>Hungary</t>
    </r>
  </si>
  <si>
    <r>
      <rPr>
        <sz val="10"/>
        <rFont val="Frutiger 45 Light"/>
        <family val="2"/>
      </rPr>
      <t>US</t>
    </r>
  </si>
  <si>
    <t>Vatican City</t>
  </si>
  <si>
    <r>
      <rPr>
        <sz val="10"/>
        <rFont val="Frutiger 45 Light"/>
        <family val="2"/>
      </rPr>
      <t>United Arab Emirates</t>
    </r>
  </si>
  <si>
    <r>
      <rPr>
        <sz val="10"/>
        <rFont val="Frutiger 45 Light"/>
        <family val="2"/>
      </rPr>
      <t>Cyprus</t>
    </r>
  </si>
  <si>
    <t>Ansatz Warenwert</t>
  </si>
  <si>
    <t>Versicherungsprämie Warenwert</t>
  </si>
  <si>
    <t>Versicherungsprämie Zoll/MWST 0.7%</t>
  </si>
  <si>
    <t>Versicherungsprämie Total</t>
  </si>
  <si>
    <t>Versicherungsprämie CHECK / Final</t>
  </si>
  <si>
    <t>Wert Gerundet</t>
  </si>
  <si>
    <t>Aufgabedatum Check</t>
  </si>
  <si>
    <t>Paketnummer Check</t>
  </si>
  <si>
    <t>Land Check</t>
  </si>
  <si>
    <t>Gesamttotal für Versicherungprämie</t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</si>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</sst>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CHF]\ #,##0.00;[$CHF]\ \-#,##0.00"/>
    <numFmt numFmtId="165" formatCode="0.0%"/>
    <numFmt numFmtId="166" formatCode="_ * #,##0_ ;_ * \-#,##0_ ;_ * &quot;-&quot;??_ ;_ @_ "/>
  </numFmts>
  <fonts count="15" x14ac:knownFonts="1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4"/>
      <name val="Frutiger 45 Light"/>
      <family val="2"/>
    </font>
    <font>
      <sz val="10"/>
      <name val="Frutiger 45 Light"/>
      <family val="2"/>
    </font>
    <font>
      <sz val="10"/>
      <color theme="1"/>
      <name val="Frutiger 45 Light"/>
      <family val="2"/>
      <scheme val="minor"/>
    </font>
    <font>
      <sz val="8"/>
      <color theme="1"/>
      <name val="Frutiger 45 Light"/>
      <family val="2"/>
      <scheme val="minor"/>
    </font>
    <font>
      <b/>
      <sz val="9"/>
      <name val="Frutiger 45 Light"/>
      <family val="2"/>
    </font>
    <font>
      <b/>
      <sz val="10"/>
      <color theme="1"/>
      <name val="Frutiger 45 Light"/>
      <family val="2"/>
      <scheme val="minor"/>
    </font>
    <font>
      <sz val="14"/>
      <color theme="1"/>
      <name val="Frutiger 45 Light"/>
      <family val="2"/>
      <scheme val="minor"/>
    </font>
    <font>
      <sz val="9"/>
      <color theme="1"/>
      <name val="Frutiger 45 Light"/>
      <family val="2"/>
      <scheme val="minor"/>
    </font>
    <font>
      <sz val="9"/>
      <name val="Frutiger 45 Light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Frutiger 45 Light"/>
      <family val="2"/>
      <scheme val="minor"/>
    </font>
    <font>
      <b/>
      <sz val="11"/>
      <color theme="1"/>
      <name val="Frutiger 45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/>
    <xf numFmtId="0" fontId="3" fillId="0" borderId="0" xfId="0" applyFont="1"/>
    <xf numFmtId="164" fontId="5" fillId="3" borderId="0" xfId="0" applyNumberFormat="1" applyFont="1" applyFill="1" applyBorder="1" applyAlignment="1">
      <alignment vertical="top" wrapText="1"/>
    </xf>
    <xf numFmtId="164" fontId="7" fillId="3" borderId="0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9" fillId="2" borderId="2" xfId="0" applyFont="1" applyFill="1" applyBorder="1"/>
    <xf numFmtId="0" fontId="10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43" fontId="9" fillId="2" borderId="0" xfId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4" fillId="0" borderId="0" xfId="0" applyFont="1"/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1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164" fontId="9" fillId="0" borderId="1" xfId="1" applyNumberFormat="1" applyFont="1" applyFill="1" applyBorder="1" applyAlignment="1" applyProtection="1">
      <alignment vertical="center"/>
      <protection locked="0"/>
    </xf>
    <xf numFmtId="14" fontId="0" fillId="0" borderId="0" xfId="0" applyNumberFormat="1"/>
    <xf numFmtId="1" fontId="0" fillId="0" borderId="0" xfId="2" applyNumberFormat="1" applyFont="1"/>
    <xf numFmtId="165" fontId="0" fillId="0" borderId="0" xfId="2" applyNumberFormat="1" applyFont="1"/>
    <xf numFmtId="166" fontId="0" fillId="0" borderId="0" xfId="1" applyNumberFormat="1" applyFont="1"/>
    <xf numFmtId="0" fontId="9" fillId="2" borderId="2" xfId="0" applyFont="1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14" fillId="0" borderId="0" xfId="0" applyFont="1"/>
    <xf numFmtId="0" fontId="1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164" fontId="9" fillId="0" borderId="4" xfId="1" applyNumberFormat="1" applyFont="1" applyFill="1" applyBorder="1" applyAlignment="1" applyProtection="1">
      <alignment horizontal="left" vertical="center"/>
      <protection locked="0"/>
    </xf>
    <xf numFmtId="164" fontId="9" fillId="0" borderId="5" xfId="1" applyNumberFormat="1" applyFont="1" applyFill="1" applyBorder="1" applyAlignment="1" applyProtection="1">
      <alignment horizontal="left" vertical="center"/>
      <protection locked="0"/>
    </xf>
    <xf numFmtId="164" fontId="9" fillId="0" borderId="6" xfId="1" applyNumberFormat="1" applyFont="1" applyFill="1" applyBorder="1" applyAlignment="1" applyProtection="1">
      <alignment horizontal="left" vertical="center"/>
      <protection locked="0"/>
    </xf>
    <xf numFmtId="164" fontId="9" fillId="2" borderId="4" xfId="1" applyNumberFormat="1" applyFont="1" applyFill="1" applyBorder="1" applyAlignment="1" applyProtection="1">
      <alignment horizontal="left" vertical="center"/>
      <protection locked="0"/>
    </xf>
    <xf numFmtId="164" fontId="9" fillId="2" borderId="5" xfId="1" applyNumberFormat="1" applyFont="1" applyFill="1" applyBorder="1" applyAlignment="1" applyProtection="1">
      <alignment horizontal="left" vertical="center"/>
      <protection locked="0"/>
    </xf>
    <xf numFmtId="164" fontId="9" fillId="2" borderId="6" xfId="1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34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27</xdr:row>
      <xdr:rowOff>57150</xdr:rowOff>
    </xdr:from>
    <xdr:to>
      <xdr:col>9</xdr:col>
      <xdr:colOff>123825</xdr:colOff>
      <xdr:row>29</xdr:row>
      <xdr:rowOff>107782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944100" y="5381625"/>
          <a:ext cx="952500" cy="393532"/>
          <a:chOff x="0" y="0"/>
          <a:chExt cx="1009650" cy="395378"/>
        </a:xfrm>
      </xdr:grpSpPr>
      <xdr:sp macro="" textlink="">
        <xdr:nvSpPr>
          <xdr:cNvPr id="15" name="Textfeld 2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0" y="0"/>
            <a:ext cx="1009650" cy="2286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600">
                <a:effectLst/>
                <a:latin typeface="Frutiger 45 Light" panose="020B0403030504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In cooperation with</a:t>
            </a:r>
          </a:p>
        </xdr:txBody>
      </xdr:sp>
      <xdr:pic>
        <xdr:nvPicPr>
          <xdr:cNvPr id="16" name="Grafik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182" y="197893"/>
            <a:ext cx="744855" cy="197485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723900</xdr:colOff>
      <xdr:row>0</xdr:row>
      <xdr:rowOff>9525</xdr:rowOff>
    </xdr:from>
    <xdr:to>
      <xdr:col>9</xdr:col>
      <xdr:colOff>3810</xdr:colOff>
      <xdr:row>2</xdr:row>
      <xdr:rowOff>128270</xdr:rowOff>
    </xdr:to>
    <xdr:pic>
      <xdr:nvPicPr>
        <xdr:cNvPr id="6" name="DERG1NX5T_2017" descr="G:\KUNDEN\DPO\BASICS\LOGOS\LOGOS\LOGOS_fuer_Techn_Anwendungen\POST-MENUE\WORD EPS EMF SKALIERT\EMF skaliert\DERG1NX5T.em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9525"/>
          <a:ext cx="1823085" cy="547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 DM hell">
      <a:dk1>
        <a:sysClr val="windowText" lastClr="000000"/>
      </a:dk1>
      <a:lt1>
        <a:srgbClr val="FFFFFF"/>
      </a:lt1>
      <a:dk2>
        <a:srgbClr val="EBE4D1"/>
      </a:dk2>
      <a:lt2>
        <a:srgbClr val="FFCC00"/>
      </a:lt2>
      <a:accent1>
        <a:srgbClr val="0076A8"/>
      </a:accent1>
      <a:accent2>
        <a:srgbClr val="00968F"/>
      </a:accent2>
      <a:accent3>
        <a:srgbClr val="AA9D2E"/>
      </a:accent3>
      <a:accent4>
        <a:srgbClr val="7566A0"/>
      </a:accent4>
      <a:accent5>
        <a:srgbClr val="C5299B"/>
      </a:accent5>
      <a:accent6>
        <a:srgbClr val="E03C31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1"/>
  <sheetViews>
    <sheetView tabSelected="1" workbookViewId="0">
      <selection activeCell="G12" sqref="G12"/>
    </sheetView>
  </sheetViews>
  <sheetFormatPr baseColWidth="10" defaultRowHeight="15" x14ac:dyDescent="0.25"/>
  <cols>
    <col min="1" max="1" width="13.125" customWidth="1"/>
    <col min="2" max="2" width="13.375" customWidth="1"/>
    <col min="3" max="3" width="11" customWidth="1"/>
    <col min="6" max="6" width="16.375" customWidth="1"/>
    <col min="7" max="7" width="32.125" customWidth="1"/>
    <col min="8" max="8" width="17.5" customWidth="1"/>
    <col min="9" max="9" width="15.875" customWidth="1"/>
    <col min="10" max="10" width="3" customWidth="1"/>
    <col min="11" max="11" width="16.25" hidden="1" customWidth="1"/>
    <col min="12" max="12" width="27.875" hidden="1" customWidth="1"/>
    <col min="13" max="13" width="32.5" hidden="1" customWidth="1"/>
    <col min="14" max="14" width="22.625" hidden="1" customWidth="1"/>
    <col min="15" max="15" width="29.625" hidden="1" customWidth="1"/>
    <col min="16" max="16" width="13.25" hidden="1" customWidth="1"/>
    <col min="17" max="17" width="19.25" hidden="1" customWidth="1"/>
    <col min="18" max="18" width="18.125" hidden="1" customWidth="1"/>
    <col min="19" max="19" width="10.5" hidden="1" customWidth="1"/>
    <col min="20" max="20" width="34.25" hidden="1" customWidth="1"/>
  </cols>
  <sheetData>
    <row r="2" spans="1:20" ht="18.75" x14ac:dyDescent="0.3">
      <c r="A2" s="10" t="s">
        <v>5</v>
      </c>
    </row>
    <row r="3" spans="1:20" s="2" customFormat="1" ht="18.75" x14ac:dyDescent="0.25">
      <c r="A3" s="11" t="s">
        <v>6</v>
      </c>
      <c r="B3" s="3"/>
      <c r="C3" s="3"/>
      <c r="D3" s="3"/>
      <c r="E3" s="3"/>
      <c r="F3" s="3"/>
      <c r="G3" s="3"/>
      <c r="H3" s="3"/>
      <c r="I3" s="3"/>
    </row>
    <row r="4" spans="1:20" s="2" customFormat="1" ht="18.75" x14ac:dyDescent="0.25">
      <c r="A4" s="11"/>
      <c r="B4" s="3"/>
      <c r="C4" s="3"/>
      <c r="D4" s="3"/>
      <c r="E4" s="3"/>
      <c r="F4" s="3"/>
      <c r="G4" s="3"/>
      <c r="H4" s="3"/>
      <c r="I4" s="3"/>
    </row>
    <row r="5" spans="1:20" x14ac:dyDescent="0.25">
      <c r="A5" s="13" t="s">
        <v>7</v>
      </c>
      <c r="B5" s="53"/>
      <c r="C5" s="53"/>
      <c r="D5" s="53"/>
      <c r="E5" s="53"/>
      <c r="F5" s="13" t="s">
        <v>9</v>
      </c>
      <c r="G5" s="55"/>
      <c r="H5" s="55"/>
      <c r="I5" s="55"/>
    </row>
    <row r="6" spans="1:20" ht="3.75" customHeight="1" x14ac:dyDescent="0.25">
      <c r="A6" s="15"/>
      <c r="B6" s="36"/>
      <c r="C6" s="37"/>
      <c r="D6" s="37"/>
      <c r="E6" s="37"/>
      <c r="F6" s="15"/>
      <c r="G6" s="37"/>
      <c r="H6" s="37"/>
      <c r="I6" s="37"/>
    </row>
    <row r="7" spans="1:20" x14ac:dyDescent="0.25">
      <c r="A7" s="20" t="s">
        <v>8</v>
      </c>
      <c r="B7" s="52"/>
      <c r="C7" s="52"/>
      <c r="D7" s="52"/>
      <c r="E7" s="52"/>
      <c r="F7" s="13" t="s">
        <v>10</v>
      </c>
      <c r="G7" s="56"/>
      <c r="H7" s="56"/>
      <c r="I7" s="56"/>
    </row>
    <row r="8" spans="1:20" ht="3.75" customHeight="1" x14ac:dyDescent="0.25">
      <c r="A8" s="15"/>
      <c r="B8" s="36"/>
      <c r="C8" s="37"/>
      <c r="D8" s="37"/>
      <c r="E8" s="37"/>
      <c r="F8" s="15"/>
      <c r="G8" s="37"/>
      <c r="H8" s="37"/>
      <c r="I8" s="37"/>
    </row>
    <row r="9" spans="1:20" x14ac:dyDescent="0.25">
      <c r="A9" s="13" t="s">
        <v>8</v>
      </c>
      <c r="B9" s="52"/>
      <c r="C9" s="52"/>
      <c r="D9" s="52"/>
      <c r="E9" s="52"/>
      <c r="F9" s="1"/>
      <c r="G9" s="54"/>
      <c r="H9" s="54"/>
      <c r="I9" s="38"/>
    </row>
    <row r="10" spans="1:20" ht="3.75" customHeight="1" x14ac:dyDescent="0.25">
      <c r="A10" s="15"/>
      <c r="B10" s="12"/>
      <c r="C10" s="6"/>
      <c r="D10" s="6"/>
      <c r="E10" s="6"/>
      <c r="F10" s="15"/>
      <c r="G10" s="12"/>
      <c r="H10" s="6"/>
      <c r="I10" s="6"/>
    </row>
    <row r="11" spans="1:20" ht="30" customHeight="1" x14ac:dyDescent="0.25">
      <c r="A11" s="25" t="s">
        <v>11</v>
      </c>
      <c r="B11" s="24" t="s">
        <v>12</v>
      </c>
      <c r="C11" s="24" t="s">
        <v>13</v>
      </c>
      <c r="D11" s="43" t="s">
        <v>14</v>
      </c>
      <c r="E11" s="44"/>
      <c r="F11" s="45"/>
      <c r="G11" s="24" t="s">
        <v>15</v>
      </c>
      <c r="H11" s="25" t="s">
        <v>16</v>
      </c>
      <c r="I11" s="24" t="s">
        <v>17</v>
      </c>
      <c r="K11" t="s">
        <v>108</v>
      </c>
      <c r="L11" t="s">
        <v>109</v>
      </c>
      <c r="M11" t="s">
        <v>110</v>
      </c>
      <c r="N11" t="s">
        <v>111</v>
      </c>
      <c r="O11" t="s">
        <v>112</v>
      </c>
      <c r="P11" t="s">
        <v>113</v>
      </c>
      <c r="Q11" t="s">
        <v>114</v>
      </c>
      <c r="R11" t="s">
        <v>115</v>
      </c>
      <c r="S11" t="s">
        <v>116</v>
      </c>
      <c r="T11" s="39" t="s">
        <v>117</v>
      </c>
    </row>
    <row r="12" spans="1:20" x14ac:dyDescent="0.25">
      <c r="A12" s="26"/>
      <c r="B12" s="27"/>
      <c r="C12" s="28"/>
      <c r="D12" s="46"/>
      <c r="E12" s="47"/>
      <c r="F12" s="48"/>
      <c r="G12" s="31"/>
      <c r="H12" s="4">
        <v>0</v>
      </c>
      <c r="I12" s="5" t="str">
        <f>+T12</f>
        <v>Information incomplete</v>
      </c>
      <c r="K12" t="e">
        <f>VLOOKUP(D12,Variablen!$C$5:$D$7,2,FALSE)</f>
        <v>#N/A</v>
      </c>
      <c r="L12" t="e">
        <f>C12*K12</f>
        <v>#N/A</v>
      </c>
      <c r="M12">
        <f>H12*0.007</f>
        <v>0</v>
      </c>
      <c r="N12" t="e">
        <f>M12+L12</f>
        <v>#N/A</v>
      </c>
      <c r="O12" t="e">
        <f>IF(N12&gt;17.99,N12,18)</f>
        <v>#N/A</v>
      </c>
      <c r="P12" t="e">
        <f>ROUND(O12*2,1)/2</f>
        <v>#N/A</v>
      </c>
      <c r="Q12" t="str">
        <f>IF(A12&gt;0,0,"falsch")</f>
        <v>falsch</v>
      </c>
      <c r="R12" t="str">
        <f>IF(B12&gt;0,0,"falsch")</f>
        <v>falsch</v>
      </c>
      <c r="S12" t="str">
        <f>IF(G12&gt;0,0,"falsch")</f>
        <v>falsch</v>
      </c>
      <c r="T12" t="str">
        <f>IFERROR(P12+Q12+R12+S12,"Information incomplete")</f>
        <v>Information incomplete</v>
      </c>
    </row>
    <row r="13" spans="1:20" x14ac:dyDescent="0.25">
      <c r="A13" s="26"/>
      <c r="B13" s="27"/>
      <c r="C13" s="28"/>
      <c r="D13" s="49"/>
      <c r="E13" s="50"/>
      <c r="F13" s="51"/>
      <c r="G13" s="28"/>
      <c r="H13" s="4">
        <v>0</v>
      </c>
      <c r="I13" s="5" t="str">
        <f t="shared" ref="I13:I20" si="0">+T13</f>
        <v>Information incomplete</v>
      </c>
      <c r="K13" t="e">
        <f>VLOOKUP(D13,Variablen!$C$5:$D$7,2,FALSE)</f>
        <v>#N/A</v>
      </c>
      <c r="L13" t="e">
        <f t="shared" ref="L13:L20" si="1">C13*K13</f>
        <v>#N/A</v>
      </c>
      <c r="M13">
        <f t="shared" ref="M13:M20" si="2">H13*0.007</f>
        <v>0</v>
      </c>
      <c r="N13" t="e">
        <f t="shared" ref="N13:N20" si="3">M13+L13</f>
        <v>#N/A</v>
      </c>
      <c r="O13" t="e">
        <f t="shared" ref="O13:O20" si="4">IF(N13&gt;17.99,N13,18)</f>
        <v>#N/A</v>
      </c>
      <c r="P13" t="e">
        <f t="shared" ref="P13:P20" si="5">ROUND(O13*2,1)/2</f>
        <v>#N/A</v>
      </c>
      <c r="Q13" t="str">
        <f t="shared" ref="Q13:Q20" si="6">IF(A13&gt;0,0,"falsch")</f>
        <v>falsch</v>
      </c>
      <c r="R13" t="str">
        <f t="shared" ref="R13:R20" si="7">IF(B13&gt;0,0,"falsch")</f>
        <v>falsch</v>
      </c>
      <c r="S13" t="str">
        <f t="shared" ref="S13:S20" si="8">IF(G13&gt;0,0,"falsch")</f>
        <v>falsch</v>
      </c>
      <c r="T13" t="str">
        <f t="shared" ref="T13:T20" si="9">IFERROR(P13+Q13+R13+S13,"Information incomplete")</f>
        <v>Information incomplete</v>
      </c>
    </row>
    <row r="14" spans="1:20" x14ac:dyDescent="0.25">
      <c r="A14" s="26"/>
      <c r="B14" s="27"/>
      <c r="C14" s="28"/>
      <c r="D14" s="49"/>
      <c r="E14" s="50"/>
      <c r="F14" s="51"/>
      <c r="G14" s="28"/>
      <c r="H14" s="4">
        <v>0</v>
      </c>
      <c r="I14" s="5" t="str">
        <f t="shared" si="0"/>
        <v>Information incomplete</v>
      </c>
      <c r="K14" t="e">
        <f>VLOOKUP(D14,Variablen!$C$5:$D$7,2,FALSE)</f>
        <v>#N/A</v>
      </c>
      <c r="L14" t="e">
        <f t="shared" si="1"/>
        <v>#N/A</v>
      </c>
      <c r="M14">
        <f t="shared" si="2"/>
        <v>0</v>
      </c>
      <c r="N14" t="e">
        <f t="shared" si="3"/>
        <v>#N/A</v>
      </c>
      <c r="O14" t="e">
        <f t="shared" si="4"/>
        <v>#N/A</v>
      </c>
      <c r="P14" t="e">
        <f t="shared" si="5"/>
        <v>#N/A</v>
      </c>
      <c r="Q14" t="str">
        <f t="shared" si="6"/>
        <v>falsch</v>
      </c>
      <c r="R14" t="str">
        <f t="shared" si="7"/>
        <v>falsch</v>
      </c>
      <c r="S14" t="str">
        <f t="shared" si="8"/>
        <v>falsch</v>
      </c>
      <c r="T14" t="str">
        <f t="shared" si="9"/>
        <v>Information incomplete</v>
      </c>
    </row>
    <row r="15" spans="1:20" x14ac:dyDescent="0.25">
      <c r="A15" s="26"/>
      <c r="B15" s="27"/>
      <c r="C15" s="28"/>
      <c r="D15" s="49"/>
      <c r="E15" s="50"/>
      <c r="F15" s="51"/>
      <c r="G15" s="28"/>
      <c r="H15" s="4">
        <v>0</v>
      </c>
      <c r="I15" s="5" t="str">
        <f t="shared" si="0"/>
        <v>Information incomplete</v>
      </c>
      <c r="K15" t="e">
        <f>VLOOKUP(D15,Variablen!$C$5:$D$7,2,FALSE)</f>
        <v>#N/A</v>
      </c>
      <c r="L15" t="e">
        <f t="shared" si="1"/>
        <v>#N/A</v>
      </c>
      <c r="M15">
        <f t="shared" si="2"/>
        <v>0</v>
      </c>
      <c r="N15" t="e">
        <f t="shared" si="3"/>
        <v>#N/A</v>
      </c>
      <c r="O15" t="e">
        <f t="shared" si="4"/>
        <v>#N/A</v>
      </c>
      <c r="P15" t="e">
        <f t="shared" si="5"/>
        <v>#N/A</v>
      </c>
      <c r="Q15" t="str">
        <f t="shared" si="6"/>
        <v>falsch</v>
      </c>
      <c r="R15" t="str">
        <f t="shared" si="7"/>
        <v>falsch</v>
      </c>
      <c r="S15" t="str">
        <f t="shared" si="8"/>
        <v>falsch</v>
      </c>
      <c r="T15" t="str">
        <f t="shared" si="9"/>
        <v>Information incomplete</v>
      </c>
    </row>
    <row r="16" spans="1:20" x14ac:dyDescent="0.25">
      <c r="A16" s="26"/>
      <c r="B16" s="27"/>
      <c r="C16" s="28"/>
      <c r="D16" s="49"/>
      <c r="E16" s="50"/>
      <c r="F16" s="51"/>
      <c r="G16" s="28"/>
      <c r="H16" s="4">
        <v>0</v>
      </c>
      <c r="I16" s="5" t="str">
        <f t="shared" si="0"/>
        <v>Information incomplete</v>
      </c>
      <c r="K16" t="e">
        <f>VLOOKUP(D16,Variablen!$C$5:$D$7,2,FALSE)</f>
        <v>#N/A</v>
      </c>
      <c r="L16" t="e">
        <f t="shared" si="1"/>
        <v>#N/A</v>
      </c>
      <c r="M16">
        <f t="shared" si="2"/>
        <v>0</v>
      </c>
      <c r="N16" t="e">
        <f t="shared" si="3"/>
        <v>#N/A</v>
      </c>
      <c r="O16" t="e">
        <f t="shared" si="4"/>
        <v>#N/A</v>
      </c>
      <c r="P16" t="e">
        <f t="shared" si="5"/>
        <v>#N/A</v>
      </c>
      <c r="Q16" t="str">
        <f t="shared" si="6"/>
        <v>falsch</v>
      </c>
      <c r="R16" t="str">
        <f t="shared" si="7"/>
        <v>falsch</v>
      </c>
      <c r="S16" t="str">
        <f t="shared" si="8"/>
        <v>falsch</v>
      </c>
      <c r="T16" t="str">
        <f t="shared" si="9"/>
        <v>Information incomplete</v>
      </c>
    </row>
    <row r="17" spans="1:20" x14ac:dyDescent="0.25">
      <c r="A17" s="26"/>
      <c r="B17" s="27"/>
      <c r="C17" s="28"/>
      <c r="D17" s="49"/>
      <c r="E17" s="50"/>
      <c r="F17" s="51"/>
      <c r="G17" s="28"/>
      <c r="H17" s="4">
        <v>0</v>
      </c>
      <c r="I17" s="5" t="str">
        <f t="shared" si="0"/>
        <v>Information incomplete</v>
      </c>
      <c r="K17" t="e">
        <f>VLOOKUP(D17,Variablen!$C$5:$D$7,2,FALSE)</f>
        <v>#N/A</v>
      </c>
      <c r="L17" t="e">
        <f t="shared" si="1"/>
        <v>#N/A</v>
      </c>
      <c r="M17">
        <f t="shared" si="2"/>
        <v>0</v>
      </c>
      <c r="N17" t="e">
        <f t="shared" si="3"/>
        <v>#N/A</v>
      </c>
      <c r="O17" t="e">
        <f t="shared" si="4"/>
        <v>#N/A</v>
      </c>
      <c r="P17" t="e">
        <f t="shared" si="5"/>
        <v>#N/A</v>
      </c>
      <c r="Q17" t="str">
        <f t="shared" si="6"/>
        <v>falsch</v>
      </c>
      <c r="R17" t="str">
        <f t="shared" si="7"/>
        <v>falsch</v>
      </c>
      <c r="S17" t="str">
        <f t="shared" si="8"/>
        <v>falsch</v>
      </c>
      <c r="T17" t="str">
        <f t="shared" si="9"/>
        <v>Information incomplete</v>
      </c>
    </row>
    <row r="18" spans="1:20" x14ac:dyDescent="0.25">
      <c r="A18" s="26"/>
      <c r="B18" s="27"/>
      <c r="C18" s="28"/>
      <c r="D18" s="49"/>
      <c r="E18" s="50"/>
      <c r="F18" s="51"/>
      <c r="G18" s="28"/>
      <c r="H18" s="4">
        <v>0</v>
      </c>
      <c r="I18" s="5" t="str">
        <f t="shared" si="0"/>
        <v>Information incomplete</v>
      </c>
      <c r="K18" t="e">
        <f>VLOOKUP(D18,Variablen!$C$5:$D$7,2,FALSE)</f>
        <v>#N/A</v>
      </c>
      <c r="L18" t="e">
        <f t="shared" si="1"/>
        <v>#N/A</v>
      </c>
      <c r="M18">
        <f t="shared" si="2"/>
        <v>0</v>
      </c>
      <c r="N18" t="e">
        <f t="shared" si="3"/>
        <v>#N/A</v>
      </c>
      <c r="O18" t="e">
        <f t="shared" si="4"/>
        <v>#N/A</v>
      </c>
      <c r="P18" t="e">
        <f t="shared" si="5"/>
        <v>#N/A</v>
      </c>
      <c r="Q18" t="str">
        <f t="shared" si="6"/>
        <v>falsch</v>
      </c>
      <c r="R18" t="str">
        <f t="shared" si="7"/>
        <v>falsch</v>
      </c>
      <c r="S18" t="str">
        <f t="shared" si="8"/>
        <v>falsch</v>
      </c>
      <c r="T18" t="str">
        <f t="shared" si="9"/>
        <v>Information incomplete</v>
      </c>
    </row>
    <row r="19" spans="1:20" x14ac:dyDescent="0.25">
      <c r="A19" s="26"/>
      <c r="B19" s="27"/>
      <c r="C19" s="28"/>
      <c r="D19" s="49"/>
      <c r="E19" s="50"/>
      <c r="F19" s="51"/>
      <c r="G19" s="28"/>
      <c r="H19" s="4">
        <v>0</v>
      </c>
      <c r="I19" s="5" t="str">
        <f t="shared" si="0"/>
        <v>Information incomplete</v>
      </c>
      <c r="K19" t="e">
        <f>VLOOKUP(D19,Variablen!$C$5:$D$7,2,FALSE)</f>
        <v>#N/A</v>
      </c>
      <c r="L19" t="e">
        <f t="shared" si="1"/>
        <v>#N/A</v>
      </c>
      <c r="M19">
        <f t="shared" si="2"/>
        <v>0</v>
      </c>
      <c r="N19" t="e">
        <f t="shared" si="3"/>
        <v>#N/A</v>
      </c>
      <c r="O19" t="e">
        <f t="shared" si="4"/>
        <v>#N/A</v>
      </c>
      <c r="P19" t="e">
        <f t="shared" si="5"/>
        <v>#N/A</v>
      </c>
      <c r="Q19" t="str">
        <f t="shared" si="6"/>
        <v>falsch</v>
      </c>
      <c r="R19" t="str">
        <f t="shared" si="7"/>
        <v>falsch</v>
      </c>
      <c r="S19" t="str">
        <f t="shared" si="8"/>
        <v>falsch</v>
      </c>
      <c r="T19" t="str">
        <f t="shared" si="9"/>
        <v>Information incomplete</v>
      </c>
    </row>
    <row r="20" spans="1:20" x14ac:dyDescent="0.25">
      <c r="A20" s="26"/>
      <c r="B20" s="27"/>
      <c r="C20" s="28"/>
      <c r="D20" s="49"/>
      <c r="E20" s="50"/>
      <c r="F20" s="51"/>
      <c r="G20" s="28"/>
      <c r="H20" s="4">
        <v>0</v>
      </c>
      <c r="I20" s="5" t="str">
        <f t="shared" si="0"/>
        <v>Information incomplete</v>
      </c>
      <c r="K20" t="e">
        <f>VLOOKUP(D20,Variablen!$C$5:$D$7,2,FALSE)</f>
        <v>#N/A</v>
      </c>
      <c r="L20" t="e">
        <f t="shared" si="1"/>
        <v>#N/A</v>
      </c>
      <c r="M20">
        <f t="shared" si="2"/>
        <v>0</v>
      </c>
      <c r="N20" t="e">
        <f t="shared" si="3"/>
        <v>#N/A</v>
      </c>
      <c r="O20" t="e">
        <f t="shared" si="4"/>
        <v>#N/A</v>
      </c>
      <c r="P20" t="e">
        <f t="shared" si="5"/>
        <v>#N/A</v>
      </c>
      <c r="Q20" t="str">
        <f t="shared" si="6"/>
        <v>falsch</v>
      </c>
      <c r="R20" t="str">
        <f t="shared" si="7"/>
        <v>falsch</v>
      </c>
      <c r="S20" t="str">
        <f t="shared" si="8"/>
        <v>falsch</v>
      </c>
      <c r="T20" t="str">
        <f t="shared" si="9"/>
        <v>Information incomplete</v>
      </c>
    </row>
    <row r="21" spans="1:20" x14ac:dyDescent="0.25">
      <c r="H21" s="8" t="s">
        <v>18</v>
      </c>
      <c r="I21" s="9">
        <f>SUM(I12:I20)</f>
        <v>0</v>
      </c>
    </row>
    <row r="22" spans="1:20" x14ac:dyDescent="0.25">
      <c r="H22" s="8" t="s">
        <v>19</v>
      </c>
      <c r="I22" s="9">
        <f>I21*1.077</f>
        <v>0</v>
      </c>
    </row>
    <row r="23" spans="1:20" x14ac:dyDescent="0.25">
      <c r="A23" s="14" t="s">
        <v>20</v>
      </c>
      <c r="B23" s="15"/>
      <c r="C23" s="16"/>
      <c r="D23" s="15"/>
      <c r="E23" s="15"/>
      <c r="F23" s="15"/>
      <c r="G23" s="15"/>
      <c r="H23" s="17" t="str">
        <f>IF(MIN(H12:H20)&lt;0,"Betrag ungültig","")</f>
        <v/>
      </c>
      <c r="I23" s="17"/>
    </row>
    <row r="24" spans="1:20" ht="27.75" customHeight="1" x14ac:dyDescent="0.25">
      <c r="A24" s="40" t="s">
        <v>21</v>
      </c>
      <c r="B24" s="40"/>
      <c r="C24" s="40"/>
      <c r="D24" s="40"/>
      <c r="E24" s="40"/>
      <c r="F24" s="40"/>
      <c r="G24" s="40"/>
      <c r="H24" s="40"/>
      <c r="I24" s="40"/>
    </row>
    <row r="25" spans="1:20" ht="25.5" customHeight="1" x14ac:dyDescent="0.25">
      <c r="A25" s="42" t="s">
        <v>22</v>
      </c>
      <c r="B25" s="42"/>
      <c r="C25" s="42"/>
      <c r="D25" s="42"/>
      <c r="E25" s="42"/>
      <c r="F25" s="42"/>
      <c r="G25" s="42"/>
      <c r="H25" s="42"/>
      <c r="I25" s="42"/>
    </row>
    <row r="26" spans="1:20" x14ac:dyDescent="0.25">
      <c r="A26" s="14"/>
      <c r="B26" s="14"/>
      <c r="C26" s="14"/>
      <c r="D26" s="14"/>
      <c r="E26" s="14"/>
      <c r="F26" s="14"/>
      <c r="G26" s="14"/>
      <c r="H26" s="14"/>
      <c r="I26" s="18"/>
    </row>
    <row r="27" spans="1:20" ht="13.5" customHeight="1" x14ac:dyDescent="0.25">
      <c r="A27" s="14" t="s">
        <v>23</v>
      </c>
      <c r="B27" s="14"/>
      <c r="C27" s="14"/>
      <c r="D27" s="14"/>
      <c r="E27" s="14"/>
      <c r="F27" s="14"/>
      <c r="G27" s="14"/>
      <c r="H27" s="14"/>
      <c r="I27" s="19"/>
    </row>
    <row r="28" spans="1:20" ht="14.1" customHeight="1" x14ac:dyDescent="0.25">
      <c r="A28" s="40" t="s">
        <v>24</v>
      </c>
      <c r="B28" s="40"/>
      <c r="C28" s="40"/>
      <c r="D28" s="40"/>
      <c r="E28" s="40"/>
      <c r="F28" s="40"/>
      <c r="G28" s="40"/>
      <c r="H28" s="40"/>
      <c r="I28" s="21"/>
    </row>
    <row r="29" spans="1:20" ht="14.1" customHeight="1" x14ac:dyDescent="0.25">
      <c r="A29" s="40" t="s">
        <v>25</v>
      </c>
      <c r="B29" s="40"/>
      <c r="C29" s="40"/>
      <c r="D29" s="40"/>
      <c r="E29" s="40"/>
      <c r="F29" s="40"/>
      <c r="G29" s="40"/>
      <c r="H29" s="40"/>
      <c r="I29" s="21"/>
    </row>
    <row r="30" spans="1:20" ht="14.1" customHeight="1" x14ac:dyDescent="0.25">
      <c r="A30" s="40" t="s">
        <v>26</v>
      </c>
      <c r="B30" s="40"/>
      <c r="C30" s="40"/>
      <c r="D30" s="40"/>
      <c r="E30" s="40"/>
      <c r="F30" s="40"/>
      <c r="G30" s="40"/>
      <c r="H30" s="40"/>
      <c r="I30" s="19"/>
    </row>
    <row r="31" spans="1:20" ht="14.1" customHeight="1" x14ac:dyDescent="0.25">
      <c r="A31" s="41"/>
      <c r="B31" s="41"/>
      <c r="C31" s="41"/>
      <c r="D31" s="41"/>
      <c r="E31" s="41"/>
      <c r="F31" s="41"/>
      <c r="G31" s="41"/>
      <c r="H31" s="41"/>
    </row>
  </sheetData>
  <sheetProtection algorithmName="SHA-512" hashValue="RGFWJf5nqz9BljIM8zW6GVQ86BSFQ20jfq00ZWBUPT+mQmdkJsUncijXvmQNitFLf+udZx6eFQ9vGZsBIn8yOQ==" saltValue="z+NCemFC/97PyiR57YCxuA==" spinCount="100000" sheet="1" objects="1" scenarios="1"/>
  <mergeCells count="22">
    <mergeCell ref="B5:E5"/>
    <mergeCell ref="B7:E7"/>
    <mergeCell ref="G9:H9"/>
    <mergeCell ref="G5:I5"/>
    <mergeCell ref="G7:I7"/>
    <mergeCell ref="D11:F11"/>
    <mergeCell ref="D12:F12"/>
    <mergeCell ref="D13:F13"/>
    <mergeCell ref="B9:E9"/>
    <mergeCell ref="D20:F20"/>
    <mergeCell ref="D14:F14"/>
    <mergeCell ref="D15:F15"/>
    <mergeCell ref="D16:F16"/>
    <mergeCell ref="D17:F17"/>
    <mergeCell ref="D18:F18"/>
    <mergeCell ref="D19:F19"/>
    <mergeCell ref="A28:H28"/>
    <mergeCell ref="A29:H29"/>
    <mergeCell ref="A30:H30"/>
    <mergeCell ref="A31:H31"/>
    <mergeCell ref="A24:I24"/>
    <mergeCell ref="A25:I25"/>
  </mergeCells>
  <conditionalFormatting sqref="C16">
    <cfRule type="cellIs" dxfId="33" priority="27" stopIfTrue="1" operator="notBetween">
      <formula>0</formula>
      <formula>40000</formula>
    </cfRule>
    <cfRule type="expression" dxfId="32" priority="28" stopIfTrue="1">
      <formula>#REF!=1</formula>
    </cfRule>
  </conditionalFormatting>
  <conditionalFormatting sqref="C17:C20 C12:C15">
    <cfRule type="cellIs" dxfId="31" priority="29" stopIfTrue="1" operator="notBetween">
      <formula>0</formula>
      <formula>40000</formula>
    </cfRule>
    <cfRule type="expression" dxfId="30" priority="30" stopIfTrue="1">
      <formula>#REF!=1</formula>
    </cfRule>
  </conditionalFormatting>
  <conditionalFormatting sqref="D12">
    <cfRule type="cellIs" dxfId="29" priority="25" stopIfTrue="1" operator="notBetween">
      <formula>0</formula>
      <formula>40000</formula>
    </cfRule>
    <cfRule type="expression" dxfId="28" priority="26" stopIfTrue="1">
      <formula>#REF!=1</formula>
    </cfRule>
  </conditionalFormatting>
  <conditionalFormatting sqref="A20">
    <cfRule type="cellIs" dxfId="27" priority="53" stopIfTrue="1" operator="notEqual">
      <formula>#REF!</formula>
    </cfRule>
  </conditionalFormatting>
  <conditionalFormatting sqref="A19">
    <cfRule type="cellIs" dxfId="26" priority="54" stopIfTrue="1" operator="notEqual">
      <formula>#REF!</formula>
    </cfRule>
  </conditionalFormatting>
  <conditionalFormatting sqref="A18">
    <cfRule type="cellIs" dxfId="25" priority="55" stopIfTrue="1" operator="notEqual">
      <formula>#REF!</formula>
    </cfRule>
  </conditionalFormatting>
  <conditionalFormatting sqref="A17">
    <cfRule type="cellIs" dxfId="24" priority="56" stopIfTrue="1" operator="notEqual">
      <formula>#REF!</formula>
    </cfRule>
  </conditionalFormatting>
  <conditionalFormatting sqref="A16">
    <cfRule type="cellIs" dxfId="23" priority="57" stopIfTrue="1" operator="notEqual">
      <formula>#REF!</formula>
    </cfRule>
  </conditionalFormatting>
  <conditionalFormatting sqref="A15">
    <cfRule type="cellIs" dxfId="22" priority="58" stopIfTrue="1" operator="notEqual">
      <formula>#REF!</formula>
    </cfRule>
  </conditionalFormatting>
  <conditionalFormatting sqref="A14">
    <cfRule type="cellIs" dxfId="21" priority="59" stopIfTrue="1" operator="notEqual">
      <formula>#REF!</formula>
    </cfRule>
  </conditionalFormatting>
  <conditionalFormatting sqref="A13">
    <cfRule type="cellIs" dxfId="20" priority="60" stopIfTrue="1" operator="notEqual">
      <formula>#REF!</formula>
    </cfRule>
  </conditionalFormatting>
  <conditionalFormatting sqref="A12">
    <cfRule type="cellIs" dxfId="19" priority="61" stopIfTrue="1" operator="notEqual">
      <formula>#REF!</formula>
    </cfRule>
  </conditionalFormatting>
  <conditionalFormatting sqref="B20">
    <cfRule type="cellIs" dxfId="18" priority="62" stopIfTrue="1" operator="notEqual">
      <formula>#REF!</formula>
    </cfRule>
  </conditionalFormatting>
  <conditionalFormatting sqref="B18">
    <cfRule type="cellIs" dxfId="17" priority="64" stopIfTrue="1" operator="notEqual">
      <formula>#REF!</formula>
    </cfRule>
  </conditionalFormatting>
  <conditionalFormatting sqref="B17">
    <cfRule type="cellIs" dxfId="16" priority="65" stopIfTrue="1" operator="notEqual">
      <formula>#REF!</formula>
    </cfRule>
  </conditionalFormatting>
  <conditionalFormatting sqref="B16">
    <cfRule type="cellIs" dxfId="15" priority="66" stopIfTrue="1" operator="notEqual">
      <formula>#REF!</formula>
    </cfRule>
  </conditionalFormatting>
  <conditionalFormatting sqref="B15">
    <cfRule type="cellIs" dxfId="14" priority="67" stopIfTrue="1" operator="notEqual">
      <formula>#REF!</formula>
    </cfRule>
  </conditionalFormatting>
  <conditionalFormatting sqref="B14">
    <cfRule type="cellIs" dxfId="13" priority="68" stopIfTrue="1" operator="notEqual">
      <formula>#REF!</formula>
    </cfRule>
  </conditionalFormatting>
  <conditionalFormatting sqref="B13">
    <cfRule type="cellIs" dxfId="12" priority="69" stopIfTrue="1" operator="notEqual">
      <formula>#REF!</formula>
    </cfRule>
  </conditionalFormatting>
  <conditionalFormatting sqref="B12">
    <cfRule type="cellIs" dxfId="11" priority="70" stopIfTrue="1" operator="notEqual">
      <formula>#REF!</formula>
    </cfRule>
  </conditionalFormatting>
  <conditionalFormatting sqref="G12">
    <cfRule type="cellIs" dxfId="10" priority="21" stopIfTrue="1" operator="notBetween">
      <formula>0</formula>
      <formula>40000</formula>
    </cfRule>
    <cfRule type="expression" dxfId="9" priority="22" stopIfTrue="1">
      <formula>#REF!=1</formula>
    </cfRule>
  </conditionalFormatting>
  <conditionalFormatting sqref="H23:I23 C23">
    <cfRule type="cellIs" dxfId="8" priority="10" stopIfTrue="1" operator="equal">
      <formula>"Betrag ungültig"</formula>
    </cfRule>
  </conditionalFormatting>
  <conditionalFormatting sqref="H14:H20">
    <cfRule type="cellIs" dxfId="7" priority="8" stopIfTrue="1" operator="lessThan">
      <formula>0</formula>
    </cfRule>
  </conditionalFormatting>
  <conditionalFormatting sqref="H13">
    <cfRule type="cellIs" dxfId="6" priority="7" stopIfTrue="1" operator="lessThan">
      <formula>0</formula>
    </cfRule>
  </conditionalFormatting>
  <conditionalFormatting sqref="D13:D20">
    <cfRule type="cellIs" dxfId="5" priority="5" stopIfTrue="1" operator="notBetween">
      <formula>0</formula>
      <formula>40000</formula>
    </cfRule>
    <cfRule type="expression" dxfId="4" priority="6" stopIfTrue="1">
      <formula>#REF!=1</formula>
    </cfRule>
  </conditionalFormatting>
  <conditionalFormatting sqref="G13:G20">
    <cfRule type="cellIs" dxfId="3" priority="3" stopIfTrue="1" operator="notBetween">
      <formula>0</formula>
      <formula>40000</formula>
    </cfRule>
    <cfRule type="expression" dxfId="2" priority="4" stopIfTrue="1">
      <formula>#REF!=1</formula>
    </cfRule>
  </conditionalFormatting>
  <conditionalFormatting sqref="H12">
    <cfRule type="cellIs" dxfId="1" priority="2" stopIfTrue="1" operator="lessThan">
      <formula>0</formula>
    </cfRule>
  </conditionalFormatting>
  <conditionalFormatting sqref="B19">
    <cfRule type="cellIs" dxfId="0" priority="1" stopIfTrue="1" operator="notEqual">
      <formula>#REF!</formula>
    </cfRule>
  </conditionalFormatting>
  <dataValidations count="5">
    <dataValidation type="date" operator="greaterThan" allowBlank="1" showInputMessage="1" showErrorMessage="1" errorTitle="Aufgabedatum" error="Falsche Datumseingabe." sqref="A12:A20" xr:uid="{00000000-0002-0000-0000-000000000000}">
      <formula1>37987</formula1>
    </dataValidation>
    <dataValidation type="whole" allowBlank="1" showInputMessage="1" showErrorMessage="1" errorTitle="Paketnummer" error="Paketnummer sind zwischen 55750000000 und 903999999999." sqref="B13:B20" xr:uid="{00000000-0002-0000-0000-000001000000}">
      <formula1>55750000000</formula1>
      <formula2>903999999999</formula2>
    </dataValidation>
    <dataValidation type="decimal" allowBlank="1" showInputMessage="1" showErrorMessage="1" errorTitle="Warenwert" error="Warenwert muss zwischen CHF 0 und 10'000 liegen." sqref="C12:C20" xr:uid="{00000000-0002-0000-0000-000002000000}">
      <formula1>0</formula1>
      <formula2>10000</formula2>
    </dataValidation>
    <dataValidation type="decimal" operator="greaterThanOrEqual" allowBlank="1" showInputMessage="1" showErrorMessage="1" errorTitle="Versichernder Zoll/MWST Betrag" error="Betrag ungültig." sqref="H12:H20" xr:uid="{00000000-0002-0000-0000-000003000000}">
      <formula1>0</formula1>
    </dataValidation>
    <dataValidation type="whole" allowBlank="1" showInputMessage="1" showErrorMessage="1" errorTitle="Paketnummer" error="Paketnummer sind zwischen 55750000000 und 903999999999." sqref="B12" xr:uid="{00000000-0002-0000-0000-000004000000}">
      <formula1>55750000000</formula1>
      <formula2>993999999999</formula2>
    </dataValidation>
  </dataValidations>
  <pageMargins left="0.51181102362204722" right="0.51181102362204722" top="0.59055118110236227" bottom="0.59055118110236227" header="0.31496062992125984" footer="0.31496062992125984"/>
  <pageSetup paperSize="9" scale="86" orientation="landscape" r:id="rId1"/>
  <headerFooter>
    <oddFooter>&amp;L&amp;6 05.2019 Postforms 514.60 EN / 4113E_K2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Variablen!$C$5:$C$7</xm:f>
          </x14:formula1>
          <xm:sqref>D12:F20</xm:sqref>
        </x14:dataValidation>
        <x14:dataValidation type="list" allowBlank="1" showInputMessage="1" showErrorMessage="1" errorTitle="Warenwert" error="Warenwert muss zwischen CHF 0 und 10'000 liegen." xr:uid="{00000000-0002-0000-0000-000006000000}">
          <x14:formula1>
            <xm:f>Variablen!$C$12:$C$83</xm:f>
          </x14:formula1>
          <xm:sqref>G12:G20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"/>
  <sheetViews>
    <sheetView topLeftCell="A13" workbookViewId="0">
      <selection activeCell="C51" sqref="C51"/>
    </sheetView>
  </sheetViews>
  <sheetFormatPr baseColWidth="10" defaultRowHeight="15" x14ac:dyDescent="0.25"/>
  <cols>
    <col min="1" max="1" width="21.75" bestFit="1" customWidth="1"/>
    <col min="3" max="3" width="41.875" bestFit="1" customWidth="1"/>
    <col min="7" max="7" width="7.625" bestFit="1" customWidth="1"/>
  </cols>
  <sheetData>
    <row r="1" spans="1:5" x14ac:dyDescent="0.25">
      <c r="A1" t="s">
        <v>27</v>
      </c>
      <c r="C1" t="s">
        <v>28</v>
      </c>
    </row>
    <row r="2" spans="1:5" x14ac:dyDescent="0.25">
      <c r="A2" t="s">
        <v>29</v>
      </c>
      <c r="B2">
        <f>750*1.3</f>
        <v>975</v>
      </c>
    </row>
    <row r="3" spans="1:5" x14ac:dyDescent="0.25">
      <c r="A3" t="s">
        <v>30</v>
      </c>
      <c r="B3">
        <v>18</v>
      </c>
    </row>
    <row r="4" spans="1:5" x14ac:dyDescent="0.25">
      <c r="A4" t="s">
        <v>31</v>
      </c>
      <c r="B4" s="32">
        <v>37987</v>
      </c>
    </row>
    <row r="5" spans="1:5" x14ac:dyDescent="0.25">
      <c r="A5" s="7" t="s">
        <v>32</v>
      </c>
      <c r="B5" s="33">
        <v>1</v>
      </c>
      <c r="C5" t="s">
        <v>33</v>
      </c>
      <c r="D5" s="34">
        <v>1.7000000000000001E-2</v>
      </c>
    </row>
    <row r="6" spans="1:5" x14ac:dyDescent="0.25">
      <c r="A6" s="7" t="s">
        <v>34</v>
      </c>
      <c r="B6" s="33">
        <v>2</v>
      </c>
      <c r="C6" t="s">
        <v>35</v>
      </c>
      <c r="D6" s="34">
        <v>0.01</v>
      </c>
    </row>
    <row r="7" spans="1:5" x14ac:dyDescent="0.25">
      <c r="A7" s="7" t="s">
        <v>36</v>
      </c>
      <c r="B7" s="33">
        <v>3</v>
      </c>
      <c r="C7" s="7" t="s">
        <v>37</v>
      </c>
      <c r="D7" s="34">
        <v>0.02</v>
      </c>
    </row>
    <row r="8" spans="1:5" x14ac:dyDescent="0.25">
      <c r="A8" t="s">
        <v>38</v>
      </c>
      <c r="B8" s="34">
        <v>7.0000000000000001E-3</v>
      </c>
    </row>
    <row r="9" spans="1:5" x14ac:dyDescent="0.25">
      <c r="A9" t="s">
        <v>39</v>
      </c>
    </row>
    <row r="10" spans="1:5" x14ac:dyDescent="0.25">
      <c r="A10" t="s">
        <v>40</v>
      </c>
      <c r="B10">
        <f>B3/B8</f>
        <v>2571.4285714285716</v>
      </c>
    </row>
    <row r="11" spans="1:5" x14ac:dyDescent="0.25">
      <c r="C11" t="s">
        <v>41</v>
      </c>
    </row>
    <row r="12" spans="1:5" x14ac:dyDescent="0.25">
      <c r="C12" s="22" t="s">
        <v>42</v>
      </c>
    </row>
    <row r="13" spans="1:5" x14ac:dyDescent="0.25">
      <c r="A13" s="23"/>
      <c r="B13" s="23"/>
      <c r="C13" s="29" t="s">
        <v>0</v>
      </c>
      <c r="D13" s="23"/>
      <c r="E13" s="23"/>
    </row>
    <row r="14" spans="1:5" x14ac:dyDescent="0.25">
      <c r="C14" t="s">
        <v>43</v>
      </c>
    </row>
    <row r="15" spans="1:5" x14ac:dyDescent="0.25">
      <c r="C15" t="s">
        <v>44</v>
      </c>
    </row>
    <row r="16" spans="1:5" x14ac:dyDescent="0.25">
      <c r="C16" t="s">
        <v>45</v>
      </c>
    </row>
    <row r="17" spans="1:7" x14ac:dyDescent="0.25">
      <c r="C17" t="s">
        <v>46</v>
      </c>
    </row>
    <row r="18" spans="1:7" x14ac:dyDescent="0.25">
      <c r="C18" t="s">
        <v>47</v>
      </c>
    </row>
    <row r="19" spans="1:7" x14ac:dyDescent="0.25">
      <c r="C19" s="22" t="s">
        <v>48</v>
      </c>
    </row>
    <row r="20" spans="1:7" x14ac:dyDescent="0.25">
      <c r="C20" t="s">
        <v>49</v>
      </c>
    </row>
    <row r="21" spans="1:7" x14ac:dyDescent="0.25">
      <c r="C21" t="s">
        <v>50</v>
      </c>
    </row>
    <row r="22" spans="1:7" x14ac:dyDescent="0.25">
      <c r="C22" t="s">
        <v>51</v>
      </c>
    </row>
    <row r="23" spans="1:7" x14ac:dyDescent="0.25">
      <c r="C23" t="s">
        <v>52</v>
      </c>
    </row>
    <row r="24" spans="1:7" x14ac:dyDescent="0.25">
      <c r="C24" t="s">
        <v>53</v>
      </c>
    </row>
    <row r="25" spans="1:7" x14ac:dyDescent="0.25">
      <c r="C25" t="s">
        <v>54</v>
      </c>
    </row>
    <row r="26" spans="1:7" x14ac:dyDescent="0.25">
      <c r="A26" s="23"/>
      <c r="B26" s="23"/>
      <c r="C26" s="30" t="s">
        <v>55</v>
      </c>
      <c r="D26" s="23"/>
      <c r="E26" s="23"/>
    </row>
    <row r="27" spans="1:7" x14ac:dyDescent="0.25">
      <c r="A27" s="23"/>
      <c r="B27" s="23"/>
      <c r="C27" s="30" t="s">
        <v>56</v>
      </c>
      <c r="D27" s="23"/>
      <c r="E27" s="23"/>
    </row>
    <row r="28" spans="1:7" x14ac:dyDescent="0.25">
      <c r="C28" t="s">
        <v>57</v>
      </c>
      <c r="G28" s="35"/>
    </row>
    <row r="29" spans="1:7" x14ac:dyDescent="0.25">
      <c r="C29" t="s">
        <v>58</v>
      </c>
      <c r="G29" s="35"/>
    </row>
    <row r="30" spans="1:7" x14ac:dyDescent="0.25">
      <c r="A30" s="23"/>
      <c r="B30" s="23"/>
      <c r="C30" s="30" t="s">
        <v>1</v>
      </c>
      <c r="D30" s="23"/>
      <c r="E30" s="23"/>
    </row>
    <row r="31" spans="1:7" x14ac:dyDescent="0.25">
      <c r="C31" t="s">
        <v>59</v>
      </c>
      <c r="G31" s="35"/>
    </row>
    <row r="32" spans="1:7" x14ac:dyDescent="0.25">
      <c r="C32" t="s">
        <v>60</v>
      </c>
      <c r="G32" s="35"/>
    </row>
    <row r="33" spans="1:5" x14ac:dyDescent="0.25">
      <c r="C33" t="s">
        <v>61</v>
      </c>
    </row>
    <row r="34" spans="1:5" x14ac:dyDescent="0.25">
      <c r="C34" t="s">
        <v>62</v>
      </c>
    </row>
    <row r="35" spans="1:5" x14ac:dyDescent="0.25">
      <c r="C35" t="s">
        <v>63</v>
      </c>
    </row>
    <row r="36" spans="1:5" x14ac:dyDescent="0.25">
      <c r="C36" t="s">
        <v>64</v>
      </c>
    </row>
    <row r="37" spans="1:5" x14ac:dyDescent="0.25">
      <c r="C37" t="s">
        <v>65</v>
      </c>
    </row>
    <row r="38" spans="1:5" x14ac:dyDescent="0.25">
      <c r="C38" t="s">
        <v>66</v>
      </c>
    </row>
    <row r="39" spans="1:5" x14ac:dyDescent="0.25">
      <c r="C39" t="s">
        <v>67</v>
      </c>
    </row>
    <row r="40" spans="1:5" x14ac:dyDescent="0.25">
      <c r="C40" t="s">
        <v>68</v>
      </c>
    </row>
    <row r="41" spans="1:5" x14ac:dyDescent="0.25">
      <c r="C41" t="s">
        <v>69</v>
      </c>
    </row>
    <row r="42" spans="1:5" x14ac:dyDescent="0.25">
      <c r="C42" t="s">
        <v>70</v>
      </c>
    </row>
    <row r="43" spans="1:5" x14ac:dyDescent="0.25">
      <c r="A43" s="23"/>
      <c r="B43" s="23"/>
      <c r="C43" s="30" t="s">
        <v>4</v>
      </c>
      <c r="D43" s="23"/>
      <c r="E43" s="23"/>
    </row>
    <row r="44" spans="1:5" x14ac:dyDescent="0.25">
      <c r="C44" s="22" t="s">
        <v>71</v>
      </c>
    </row>
    <row r="45" spans="1:5" x14ac:dyDescent="0.25">
      <c r="C45" s="22" t="s">
        <v>72</v>
      </c>
    </row>
    <row r="46" spans="1:5" x14ac:dyDescent="0.25">
      <c r="C46" s="22" t="s">
        <v>73</v>
      </c>
    </row>
    <row r="47" spans="1:5" x14ac:dyDescent="0.25">
      <c r="C47" t="s">
        <v>74</v>
      </c>
    </row>
    <row r="48" spans="1:5" x14ac:dyDescent="0.25">
      <c r="C48" t="s">
        <v>75</v>
      </c>
    </row>
    <row r="49" spans="1:5" x14ac:dyDescent="0.25">
      <c r="A49" s="23"/>
      <c r="B49" s="23"/>
      <c r="C49" s="30" t="s">
        <v>2</v>
      </c>
      <c r="D49" s="23"/>
      <c r="E49" s="23"/>
    </row>
    <row r="50" spans="1:5" x14ac:dyDescent="0.25">
      <c r="C50" s="22" t="s">
        <v>118</v>
      </c>
    </row>
    <row r="51" spans="1:5" x14ac:dyDescent="0.25">
      <c r="C51" t="s">
        <v>76</v>
      </c>
    </row>
    <row r="52" spans="1:5" x14ac:dyDescent="0.25">
      <c r="C52" s="22" t="s">
        <v>77</v>
      </c>
    </row>
    <row r="53" spans="1:5" x14ac:dyDescent="0.25">
      <c r="C53" t="s">
        <v>78</v>
      </c>
    </row>
    <row r="54" spans="1:5" x14ac:dyDescent="0.25">
      <c r="C54" t="s">
        <v>79</v>
      </c>
    </row>
    <row r="55" spans="1:5" x14ac:dyDescent="0.25">
      <c r="C55" t="s">
        <v>80</v>
      </c>
    </row>
    <row r="56" spans="1:5" x14ac:dyDescent="0.25">
      <c r="C56" t="s">
        <v>81</v>
      </c>
    </row>
    <row r="57" spans="1:5" x14ac:dyDescent="0.25">
      <c r="C57" t="s">
        <v>82</v>
      </c>
    </row>
    <row r="58" spans="1:5" x14ac:dyDescent="0.25">
      <c r="C58" t="s">
        <v>83</v>
      </c>
    </row>
    <row r="59" spans="1:5" x14ac:dyDescent="0.25">
      <c r="C59" t="s">
        <v>84</v>
      </c>
    </row>
    <row r="60" spans="1:5" x14ac:dyDescent="0.25">
      <c r="C60" t="s">
        <v>85</v>
      </c>
    </row>
    <row r="61" spans="1:5" x14ac:dyDescent="0.25">
      <c r="C61" t="s">
        <v>86</v>
      </c>
    </row>
    <row r="62" spans="1:5" x14ac:dyDescent="0.25">
      <c r="C62" t="s">
        <v>87</v>
      </c>
    </row>
    <row r="63" spans="1:5" x14ac:dyDescent="0.25">
      <c r="C63" t="s">
        <v>88</v>
      </c>
    </row>
    <row r="64" spans="1:5" x14ac:dyDescent="0.25">
      <c r="A64" s="23"/>
      <c r="B64" s="23"/>
      <c r="C64" s="30" t="s">
        <v>3</v>
      </c>
      <c r="D64" s="23"/>
      <c r="E64" s="23"/>
    </row>
    <row r="65" spans="1:5" x14ac:dyDescent="0.25">
      <c r="C65" t="s">
        <v>89</v>
      </c>
    </row>
    <row r="66" spans="1:5" x14ac:dyDescent="0.25">
      <c r="C66" t="s">
        <v>90</v>
      </c>
    </row>
    <row r="67" spans="1:5" x14ac:dyDescent="0.25">
      <c r="A67" s="23"/>
      <c r="B67" s="23"/>
      <c r="C67" s="30" t="s">
        <v>91</v>
      </c>
      <c r="D67" s="23"/>
      <c r="E67" s="23"/>
    </row>
    <row r="68" spans="1:5" x14ac:dyDescent="0.25">
      <c r="C68" s="22" t="s">
        <v>92</v>
      </c>
    </row>
    <row r="69" spans="1:5" x14ac:dyDescent="0.25">
      <c r="C69" t="s">
        <v>93</v>
      </c>
    </row>
    <row r="70" spans="1:5" x14ac:dyDescent="0.25">
      <c r="C70" t="s">
        <v>94</v>
      </c>
    </row>
    <row r="71" spans="1:5" x14ac:dyDescent="0.25">
      <c r="C71" t="s">
        <v>95</v>
      </c>
    </row>
    <row r="72" spans="1:5" x14ac:dyDescent="0.25">
      <c r="C72" t="s">
        <v>96</v>
      </c>
    </row>
    <row r="73" spans="1:5" x14ac:dyDescent="0.25">
      <c r="C73" t="s">
        <v>97</v>
      </c>
    </row>
    <row r="74" spans="1:5" x14ac:dyDescent="0.25">
      <c r="C74" t="s">
        <v>98</v>
      </c>
    </row>
    <row r="75" spans="1:5" x14ac:dyDescent="0.25">
      <c r="C75" t="s">
        <v>99</v>
      </c>
    </row>
    <row r="76" spans="1:5" x14ac:dyDescent="0.25">
      <c r="C76" t="s">
        <v>100</v>
      </c>
    </row>
    <row r="77" spans="1:5" x14ac:dyDescent="0.25">
      <c r="C77" t="s">
        <v>101</v>
      </c>
    </row>
    <row r="78" spans="1:5" x14ac:dyDescent="0.25">
      <c r="C78" t="s">
        <v>102</v>
      </c>
    </row>
    <row r="79" spans="1:5" x14ac:dyDescent="0.25">
      <c r="C79" t="s">
        <v>103</v>
      </c>
    </row>
    <row r="80" spans="1:5" x14ac:dyDescent="0.25">
      <c r="C80" t="s">
        <v>104</v>
      </c>
    </row>
    <row r="81" spans="1:5" x14ac:dyDescent="0.25">
      <c r="A81" s="23"/>
      <c r="B81" s="23"/>
      <c r="C81" s="30" t="s">
        <v>105</v>
      </c>
      <c r="D81" s="23"/>
      <c r="E81" s="23"/>
    </row>
    <row r="82" spans="1:5" x14ac:dyDescent="0.25">
      <c r="C82" t="s">
        <v>106</v>
      </c>
    </row>
    <row r="83" spans="1:5" x14ac:dyDescent="0.25">
      <c r="C83" t="s">
        <v>107</v>
      </c>
    </row>
  </sheetData>
  <sheetProtection algorithmName="SHA-512" hashValue="jqoO64PjavZyzKaJ6FCj1i5uGhIzGoWEmR02b67v8HhkKps3HIacOHc97/nOMUh8VR/VqNrrpiDzRsH4MjwMcw==" saltValue="hk0+3vabheiqxRlCCTcfm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514.60</vt:lpstr>
      <vt:lpstr>Variablen</vt:lpstr>
      <vt:lpstr>'514.60'!Druckbereich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Luginbuehl Ursula, PL43</dc:creator>
  <cp:lastModifiedBy>Meier Jan, K24 extern</cp:lastModifiedBy>
  <cp:lastPrinted>2018-01-23T11:33:05Z</cp:lastPrinted>
  <dcterms:created xsi:type="dcterms:W3CDTF">2010-10-27T02:08:38Z</dcterms:created>
  <dcterms:modified xsi:type="dcterms:W3CDTF">2022-11-24T15:08:50Z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EZIAL">
    <vt:lpwstr>Blank</vt:lpwstr>
  </property>
  <property fmtid="{D5CDD505-2E9C-101B-9397-08002B2CF9AE}" pid="3" name="PostformsTemplateVersionId">
    <vt:lpwstr>13490001-33b4-4e14-baa8-aa49008d39ab</vt:lpwstr>
  </property>
  <property fmtid="{D5CDD505-2E9C-101B-9397-08002B2CF9AE}" pid="4" name="PostformsTemplateVersionFilename">
    <vt:lpwstr>4_514_60.xlsx</vt:lpwstr>
  </property>
  <property fmtid="{D5CDD505-2E9C-101B-9397-08002B2CF9AE}" pid="5" name="PostformsTemplateLanguage">
    <vt:lpwstr>en</vt:lpwstr>
  </property>
  <property fmtid="{D5CDD505-2E9C-101B-9397-08002B2CF9AE}" pid="6" name="MSIP_Label_f9a68f73-b527-45da-b1a3-2f598590be36_Enabled">
    <vt:lpwstr>true</vt:lpwstr>
  </property>
  <property fmtid="{D5CDD505-2E9C-101B-9397-08002B2CF9AE}" pid="7" name="MSIP_Label_f9a68f73-b527-45da-b1a3-2f598590be36_SetDate">
    <vt:lpwstr>2022-11-24T15:05:25Z</vt:lpwstr>
  </property>
  <property fmtid="{D5CDD505-2E9C-101B-9397-08002B2CF9AE}" pid="8" name="MSIP_Label_f9a68f73-b527-45da-b1a3-2f598590be36_Method">
    <vt:lpwstr>Standard</vt:lpwstr>
  </property>
  <property fmtid="{D5CDD505-2E9C-101B-9397-08002B2CF9AE}" pid="9" name="MSIP_Label_f9a68f73-b527-45da-b1a3-2f598590be36_Name">
    <vt:lpwstr>internal</vt:lpwstr>
  </property>
  <property fmtid="{D5CDD505-2E9C-101B-9397-08002B2CF9AE}" pid="10" name="MSIP_Label_f9a68f73-b527-45da-b1a3-2f598590be36_SiteId">
    <vt:lpwstr>3ae7c479-0cf1-47f4-8f84-929f364eff67</vt:lpwstr>
  </property>
  <property fmtid="{D5CDD505-2E9C-101B-9397-08002B2CF9AE}" pid="11" name="MSIP_Label_f9a68f73-b527-45da-b1a3-2f598590be36_ActionId">
    <vt:lpwstr>b5e12d80-6fbf-4d1c-bbd5-2dc1c9fe1462</vt:lpwstr>
  </property>
  <property fmtid="{D5CDD505-2E9C-101B-9397-08002B2CF9AE}" pid="12" name="MSIP_Label_f9a68f73-b527-45da-b1a3-2f598590be36_ContentBits">
    <vt:lpwstr>0</vt:lpwstr>
  </property>
</Properties>
</file>